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15" windowHeight="8190" activeTab="0"/>
  </bookViews>
  <sheets>
    <sheet name="E2-MEL-080501 List" sheetId="1" r:id="rId1"/>
  </sheets>
  <definedNames>
    <definedName name="_xlnm.Print_Area" localSheetId="0">'E2-MEL-080501 List'!$A$1:$L$44</definedName>
    <definedName name="rm1101">#REF!</definedName>
  </definedNames>
  <calcPr fullCalcOnLoad="1"/>
</workbook>
</file>

<file path=xl/sharedStrings.xml><?xml version="1.0" encoding="utf-8"?>
<sst xmlns="http://schemas.openxmlformats.org/spreadsheetml/2006/main" count="152" uniqueCount="96">
  <si>
    <t>Desciption</t>
  </si>
  <si>
    <t>Quant</t>
  </si>
  <si>
    <t>Cost</t>
  </si>
  <si>
    <t>Tax</t>
  </si>
  <si>
    <t>Shiping</t>
  </si>
  <si>
    <t>Total</t>
  </si>
  <si>
    <t>Details</t>
  </si>
  <si>
    <t>Notes</t>
  </si>
  <si>
    <t>MEL Change?</t>
  </si>
  <si>
    <t>MEL Room</t>
  </si>
  <si>
    <t>PI</t>
  </si>
  <si>
    <t>Funds Available (5/1/08)</t>
  </si>
  <si>
    <t>Over/Under</t>
  </si>
  <si>
    <t>tax &amp; shipping data for calcs</t>
  </si>
  <si>
    <t>Video Wall System</t>
  </si>
  <si>
    <t>Rm 3313 had $70K for display + $25K for computers</t>
  </si>
  <si>
    <t>Video Wall  - Displays
18ea 47-52" LCD HD Monitors
2 spares</t>
  </si>
  <si>
    <t>Mantey</t>
  </si>
  <si>
    <t>Video Wall  - Computers</t>
  </si>
  <si>
    <t>1  computer per each display</t>
  </si>
  <si>
    <t>Video Wall - Switch</t>
  </si>
  <si>
    <t>Pat says Brad has info</t>
  </si>
  <si>
    <t>Other Items for E2-506/598</t>
  </si>
  <si>
    <t>HD Document Camera
WolfVision VZ-9 (HD-720p)</t>
  </si>
  <si>
    <t>Mantey request for E2-506 which is Rm3313 but moved</t>
  </si>
  <si>
    <t>Interactive Pen Display
Cintiq 21UX</t>
  </si>
  <si>
    <t>a cross betwee tablet pc &amp; doc camera</t>
  </si>
  <si>
    <t>HDTV Video Conference System
2 systems</t>
  </si>
  <si>
    <t>could be one of the following sytems
(a)  Cisco TelePresence System 
(b)  HP Halo Collaboration Studio
(c-) Polycom HD Telepresence Solution - HDX 8004 XLP
cost listed is an estimate based on $13K base, 2 47"LCDs, $3K for misc</t>
  </si>
  <si>
    <t>Cisco system has 1080i, rest are 720p, Cisco is propreitary.  Polycom may be more interfaceable</t>
  </si>
  <si>
    <t>3D Printer</t>
  </si>
  <si>
    <t>to fabricate 3D parts from plastic layering</t>
  </si>
  <si>
    <t>Partial Backup Cooling/Portable for power/chiller outages</t>
  </si>
  <si>
    <t>Spot Coolers for E2
---Rm 208</t>
  </si>
  <si>
    <t>installation expense not included</t>
  </si>
  <si>
    <t>Spot Coolers for E2
---Rm 594</t>
  </si>
  <si>
    <t>Enhancement of Backup Power to accommodate more servers</t>
  </si>
  <si>
    <t>Power module UPS
---Rm 208</t>
  </si>
  <si>
    <t>UPS enhancement to handle more computers</t>
  </si>
  <si>
    <t>APC battery rack, 8 shelves</t>
  </si>
  <si>
    <t>Computer Room Servers</t>
  </si>
  <si>
    <t>Backup server from Sun A76-PPZ2-16G-SMH</t>
  </si>
  <si>
    <t>was on orginial list</t>
  </si>
  <si>
    <t>web server</t>
  </si>
  <si>
    <t>Increase Computers Rack rows from 1 to 3</t>
  </si>
  <si>
    <t>Isobases for new racks</t>
  </si>
  <si>
    <t>locking racks for servers</t>
  </si>
  <si>
    <t>PDU's for racks vertical</t>
  </si>
  <si>
    <t>PDU's for racks horizontal</t>
  </si>
  <si>
    <t>Misc Items</t>
  </si>
  <si>
    <t>Hurricane Fans</t>
  </si>
  <si>
    <t xml:space="preserve">McMaster-Carr 1718K52 or 2024K42 </t>
  </si>
  <si>
    <t>30" pedistal fan, none osciallating</t>
  </si>
  <si>
    <t>Display Cases</t>
  </si>
  <si>
    <t>2 main stairwell lobby fl 2,3,5 &amp; 1st floor elevator lobby</t>
  </si>
  <si>
    <t>Purchase List - Total</t>
  </si>
  <si>
    <t>Possible Expense transfers - Purchases already Made</t>
  </si>
  <si>
    <t>Game Lab Computers</t>
  </si>
  <si>
    <t>Whitehead</t>
  </si>
  <si>
    <t>Raid for file server</t>
  </si>
  <si>
    <t xml:space="preserve"> PO295740</t>
  </si>
  <si>
    <t>Figel</t>
  </si>
  <si>
    <t>Sun file servers</t>
  </si>
  <si>
    <t xml:space="preserve"> P0309499</t>
  </si>
  <si>
    <t>Vmware server</t>
  </si>
  <si>
    <t>Power module for UPS</t>
  </si>
  <si>
    <t xml:space="preserve"> P0308721</t>
  </si>
  <si>
    <t>Is this a duplicate with power module listed above</t>
  </si>
  <si>
    <t>Total for possible Expense Transfers</t>
  </si>
  <si>
    <t>Overall Total Requested</t>
  </si>
  <si>
    <t>LCD Wall Mounts</t>
  </si>
  <si>
    <t>E2-598</t>
  </si>
  <si>
    <t>E2-506</t>
  </si>
  <si>
    <t>E2-208</t>
  </si>
  <si>
    <t>E2-594</t>
  </si>
  <si>
    <t>various</t>
  </si>
  <si>
    <t xml:space="preserve">Transfer expense to help with overages on lighting &amp; cooling installations. </t>
  </si>
  <si>
    <t>Final
Room</t>
  </si>
  <si>
    <t>Not on MEL</t>
  </si>
  <si>
    <t>Vitale</t>
  </si>
  <si>
    <t>LCD Projectors</t>
  </si>
  <si>
    <t>2112, 2118, 3111, 2214, 2317, 3214, 3316</t>
  </si>
  <si>
    <t>no</t>
  </si>
  <si>
    <t>was on orginial list but we got 4 racks free from 2300 Delaware</t>
  </si>
  <si>
    <t>Yes - Room Change from Rm3313 to 598 (CITRIS)</t>
  </si>
  <si>
    <t>no, update room is 506</t>
  </si>
  <si>
    <t>none</t>
  </si>
  <si>
    <t>No but part of UPS that went way over budget</t>
  </si>
  <si>
    <t>No - need to update rooms</t>
  </si>
  <si>
    <t>No - but need to update rooms</t>
  </si>
  <si>
    <t>Yes, but room function moved</t>
  </si>
  <si>
    <t>No - was on orginal MEL</t>
  </si>
  <si>
    <t>Yes - not on MEL</t>
  </si>
  <si>
    <t>Yes, UPS was purchased but went over bugeted amount</t>
  </si>
  <si>
    <t>Brad Smith &amp; Pat Mantey similar to Optiputer @ UCSD Larry Smarr "smart wall"
possible support from ITS, CBSE, CITRIS</t>
  </si>
  <si>
    <t>http://www.wolfvision.com/wolf/port_detail9.html
GSA pricing:  http://www.chariotgroup.com/GSAfiles/wolfvision/wolfvision_gsa.htm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</si>
</sst>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\(0\)"/>
    <numFmt numFmtId="166" formatCode="#."/>
    <numFmt numFmtId="167" formatCode="#0"/>
    <numFmt numFmtId="168" formatCode="?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0;[Red]0"/>
    <numFmt numFmtId="174" formatCode="&quot;$&quot;#,##0.0_);[Red]\(&quot;$&quot;#,##0.0\)"/>
    <numFmt numFmtId="175" formatCode="?0.0"/>
    <numFmt numFmtId="176" formatCode="?0.00"/>
    <numFmt numFmtId="177" formatCode="[$€-2]\ #,##0.00_);[Red]\([$€-2]\ #,##0.00\)"/>
    <numFmt numFmtId="178" formatCode="&quot;$&quot;#,##0.00"/>
    <numFmt numFmtId="179" formatCode="mmm\-yyyy"/>
    <numFmt numFmtId="180" formatCode="#,##0.00;[Red]#,##0.00"/>
    <numFmt numFmtId="181" formatCode="[$-409]dddd\,\ mmmm\ dd\,\ yyyy"/>
  </numFmts>
  <fonts count="1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Geneva"/>
      <family val="0"/>
    </font>
    <font>
      <sz val="10"/>
      <name val="Arial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/>
    </xf>
    <xf numFmtId="3" fontId="9" fillId="2" borderId="2" xfId="0" applyNumberFormat="1" applyFont="1" applyFill="1" applyBorder="1" applyAlignment="1">
      <alignment/>
    </xf>
    <xf numFmtId="3" fontId="9" fillId="3" borderId="2" xfId="0" applyNumberFormat="1" applyFont="1" applyFill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/>
    </xf>
    <xf numFmtId="10" fontId="8" fillId="0" borderId="2" xfId="0" applyNumberFormat="1" applyFont="1" applyBorder="1" applyAlignment="1">
      <alignment/>
    </xf>
    <xf numFmtId="9" fontId="8" fillId="0" borderId="2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4" borderId="2" xfId="0" applyNumberFormat="1" applyFont="1" applyFill="1" applyBorder="1" applyAlignment="1">
      <alignment/>
    </xf>
    <xf numFmtId="3" fontId="9" fillId="4" borderId="2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4" borderId="1" xfId="0" applyNumberFormat="1" applyFont="1" applyFill="1" applyBorder="1" applyAlignment="1">
      <alignment/>
    </xf>
    <xf numFmtId="3" fontId="9" fillId="4" borderId="1" xfId="0" applyNumberFormat="1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8" fillId="4" borderId="1" xfId="0" applyNumberFormat="1" applyFont="1" applyFill="1" applyBorder="1" applyAlignment="1">
      <alignment/>
    </xf>
    <xf numFmtId="0" fontId="10" fillId="0" borderId="1" xfId="21" applyFont="1" applyFill="1" applyBorder="1" applyAlignment="1">
      <alignment wrapText="1"/>
      <protection/>
    </xf>
    <xf numFmtId="0" fontId="10" fillId="0" borderId="1" xfId="21" applyFont="1" applyFill="1" applyBorder="1">
      <alignment/>
      <protection/>
    </xf>
    <xf numFmtId="0" fontId="10" fillId="0" borderId="1" xfId="21" applyFont="1" applyBorder="1">
      <alignment/>
      <protection/>
    </xf>
    <xf numFmtId="0" fontId="10" fillId="0" borderId="1" xfId="21" applyFont="1" applyBorder="1" applyAlignment="1">
      <alignment wrapText="1"/>
      <protection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5" borderId="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4" fontId="10" fillId="0" borderId="1" xfId="21" applyNumberFormat="1" applyFont="1" applyBorder="1">
      <alignment/>
      <protection/>
    </xf>
    <xf numFmtId="3" fontId="8" fillId="0" borderId="0" xfId="0" applyNumberFormat="1" applyFont="1" applyAlignment="1">
      <alignment/>
    </xf>
    <xf numFmtId="3" fontId="9" fillId="6" borderId="2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11" fillId="4" borderId="3" xfId="21" applyFont="1" applyFill="1" applyBorder="1" applyAlignment="1">
      <alignment horizontal="center" wrapText="1"/>
      <protection/>
    </xf>
    <xf numFmtId="0" fontId="11" fillId="4" borderId="4" xfId="21" applyFont="1" applyFill="1" applyBorder="1" applyAlignment="1">
      <alignment horizontal="center" wrapText="1"/>
      <protection/>
    </xf>
    <xf numFmtId="0" fontId="11" fillId="4" borderId="5" xfId="21" applyFont="1" applyFill="1" applyBorder="1" applyAlignment="1">
      <alignment horizontal="center" wrapText="1"/>
      <protection/>
    </xf>
    <xf numFmtId="0" fontId="9" fillId="4" borderId="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11" fillId="5" borderId="1" xfId="21" applyFont="1" applyFill="1" applyBorder="1" applyAlignment="1">
      <alignment horizontal="center" wrapText="1"/>
      <protection/>
    </xf>
    <xf numFmtId="0" fontId="9" fillId="5" borderId="1" xfId="0" applyFont="1" applyFill="1" applyBorder="1" applyAlignment="1">
      <alignment horizontal="center" wrapText="1"/>
    </xf>
    <xf numFmtId="0" fontId="11" fillId="4" borderId="1" xfId="2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rry-e2-me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3" sqref="G13"/>
    </sheetView>
  </sheetViews>
  <sheetFormatPr defaultColWidth="9.140625" defaultRowHeight="12"/>
  <cols>
    <col min="1" max="1" width="29.00390625" style="29" customWidth="1"/>
    <col min="2" max="2" width="7.7109375" style="4" customWidth="1"/>
    <col min="3" max="3" width="9.140625" style="4" customWidth="1"/>
    <col min="4" max="4" width="7.421875" style="4" customWidth="1"/>
    <col min="5" max="5" width="8.00390625" style="4" customWidth="1"/>
    <col min="6" max="6" width="10.421875" style="35" customWidth="1"/>
    <col min="7" max="7" width="29.28125" style="29" customWidth="1"/>
    <col min="8" max="8" width="30.00390625" style="29" customWidth="1"/>
    <col min="9" max="9" width="20.28125" style="29" customWidth="1"/>
    <col min="10" max="10" width="6.421875" style="29" customWidth="1"/>
    <col min="11" max="11" width="7.140625" style="4" customWidth="1"/>
    <col min="12" max="18" width="9.28125" style="4" customWidth="1"/>
  </cols>
  <sheetData>
    <row r="1" spans="1:12" ht="2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77</v>
      </c>
      <c r="L1" s="2" t="s">
        <v>10</v>
      </c>
    </row>
    <row r="2" spans="1:12" ht="10.5">
      <c r="A2" s="37" t="s">
        <v>69</v>
      </c>
      <c r="B2" s="38"/>
      <c r="C2" s="38"/>
      <c r="D2" s="38"/>
      <c r="E2" s="39"/>
      <c r="F2" s="7">
        <f>F37+F44</f>
        <v>469905.2582</v>
      </c>
      <c r="G2" s="5"/>
      <c r="H2" s="5"/>
      <c r="I2" s="5"/>
      <c r="J2" s="5"/>
      <c r="K2" s="6"/>
      <c r="L2" s="6"/>
    </row>
    <row r="3" spans="1:12" ht="10.5">
      <c r="A3" s="40" t="s">
        <v>11</v>
      </c>
      <c r="B3" s="41"/>
      <c r="C3" s="41"/>
      <c r="D3" s="41"/>
      <c r="E3" s="42"/>
      <c r="F3" s="8">
        <v>373000</v>
      </c>
      <c r="G3" s="5"/>
      <c r="H3" s="5"/>
      <c r="I3" s="5"/>
      <c r="J3" s="5"/>
      <c r="K3" s="6"/>
      <c r="L3" s="6"/>
    </row>
    <row r="4" spans="1:12" ht="10.5">
      <c r="A4" s="43" t="s">
        <v>12</v>
      </c>
      <c r="B4" s="44"/>
      <c r="C4" s="44"/>
      <c r="D4" s="44"/>
      <c r="E4" s="45"/>
      <c r="F4" s="36">
        <f>F3-F2</f>
        <v>-96905.25819999998</v>
      </c>
      <c r="G4" s="5"/>
      <c r="H4" s="5"/>
      <c r="I4" s="5"/>
      <c r="J4" s="5"/>
      <c r="K4" s="6"/>
      <c r="L4" s="6"/>
    </row>
    <row r="5" spans="1:12" ht="10.5">
      <c r="A5" s="9"/>
      <c r="B5" s="10"/>
      <c r="C5" s="10"/>
      <c r="D5" s="11">
        <v>0.085</v>
      </c>
      <c r="E5" s="12">
        <v>0.08</v>
      </c>
      <c r="F5" s="13"/>
      <c r="G5" s="9" t="s">
        <v>13</v>
      </c>
      <c r="H5" s="9"/>
      <c r="I5" s="9"/>
      <c r="J5" s="9"/>
      <c r="K5" s="10"/>
      <c r="L5" s="10"/>
    </row>
    <row r="6" spans="1:12" ht="21">
      <c r="A6" s="49" t="s">
        <v>14</v>
      </c>
      <c r="B6" s="50"/>
      <c r="C6" s="50"/>
      <c r="D6" s="50"/>
      <c r="E6" s="51"/>
      <c r="F6" s="14"/>
      <c r="G6" s="15">
        <f>SUM(F7:F10)</f>
        <v>100889</v>
      </c>
      <c r="H6" s="16" t="s">
        <v>15</v>
      </c>
      <c r="I6" s="9"/>
      <c r="J6" s="9"/>
      <c r="K6" s="10"/>
      <c r="L6" s="10"/>
    </row>
    <row r="7" spans="1:12" ht="52.5">
      <c r="A7" s="16" t="s">
        <v>16</v>
      </c>
      <c r="B7" s="17">
        <v>18</v>
      </c>
      <c r="C7" s="17">
        <v>2500</v>
      </c>
      <c r="D7" s="17">
        <f>C7*$D$5</f>
        <v>212.50000000000003</v>
      </c>
      <c r="E7" s="17">
        <f>C7*$E$5</f>
        <v>200</v>
      </c>
      <c r="F7" s="18">
        <f>B7*(SUM(C7:E7))</f>
        <v>52425</v>
      </c>
      <c r="G7" s="16"/>
      <c r="H7" s="16" t="s">
        <v>94</v>
      </c>
      <c r="I7" s="16" t="s">
        <v>84</v>
      </c>
      <c r="J7" s="16">
        <v>3313</v>
      </c>
      <c r="K7" s="16" t="s">
        <v>71</v>
      </c>
      <c r="L7" s="17" t="s">
        <v>17</v>
      </c>
    </row>
    <row r="8" spans="1:12" ht="42">
      <c r="A8" s="16" t="s">
        <v>70</v>
      </c>
      <c r="B8" s="17">
        <v>18</v>
      </c>
      <c r="C8" s="17">
        <v>200</v>
      </c>
      <c r="D8" s="17">
        <f>C8*$D$5</f>
        <v>17</v>
      </c>
      <c r="E8" s="17">
        <f>C8*$E$5</f>
        <v>16</v>
      </c>
      <c r="F8" s="18">
        <f>B8*(SUM(C8:E8))</f>
        <v>4194</v>
      </c>
      <c r="G8" s="16"/>
      <c r="H8" s="16"/>
      <c r="I8" s="16" t="s">
        <v>84</v>
      </c>
      <c r="J8" s="16">
        <v>3313</v>
      </c>
      <c r="K8" s="16" t="s">
        <v>71</v>
      </c>
      <c r="L8" s="17" t="s">
        <v>17</v>
      </c>
    </row>
    <row r="9" spans="1:12" ht="42">
      <c r="A9" s="16" t="s">
        <v>18</v>
      </c>
      <c r="B9" s="17">
        <v>18</v>
      </c>
      <c r="C9" s="17">
        <v>1000</v>
      </c>
      <c r="D9" s="17">
        <f>C9*$D$5</f>
        <v>85</v>
      </c>
      <c r="E9" s="17">
        <f>C9*$E$5</f>
        <v>80</v>
      </c>
      <c r="F9" s="18">
        <f>B9*(SUM(C9:E9))</f>
        <v>20970</v>
      </c>
      <c r="G9" s="16"/>
      <c r="H9" s="16" t="s">
        <v>19</v>
      </c>
      <c r="I9" s="16" t="s">
        <v>84</v>
      </c>
      <c r="J9" s="16">
        <v>3313</v>
      </c>
      <c r="K9" s="16" t="s">
        <v>71</v>
      </c>
      <c r="L9" s="17" t="s">
        <v>17</v>
      </c>
    </row>
    <row r="10" spans="1:12" ht="42">
      <c r="A10" s="16" t="s">
        <v>20</v>
      </c>
      <c r="B10" s="17">
        <v>1</v>
      </c>
      <c r="C10" s="17">
        <v>20000</v>
      </c>
      <c r="D10" s="17">
        <f>C10*$D$5</f>
        <v>1700.0000000000002</v>
      </c>
      <c r="E10" s="17">
        <f>C10*$E$5</f>
        <v>1600</v>
      </c>
      <c r="F10" s="18">
        <f>B10*(SUM(C10:E10))</f>
        <v>23300</v>
      </c>
      <c r="G10" s="16"/>
      <c r="H10" s="16" t="s">
        <v>21</v>
      </c>
      <c r="I10" s="16" t="s">
        <v>84</v>
      </c>
      <c r="J10" s="16">
        <v>3313</v>
      </c>
      <c r="K10" s="16" t="s">
        <v>71</v>
      </c>
      <c r="L10" s="17" t="s">
        <v>17</v>
      </c>
    </row>
    <row r="11" spans="1:12" ht="10.5">
      <c r="A11" s="49" t="s">
        <v>22</v>
      </c>
      <c r="B11" s="50"/>
      <c r="C11" s="50"/>
      <c r="D11" s="50"/>
      <c r="E11" s="51"/>
      <c r="F11" s="19"/>
      <c r="G11" s="20">
        <f>SUM(F12:F15)</f>
        <v>99587.78</v>
      </c>
      <c r="H11" s="16"/>
      <c r="I11" s="16"/>
      <c r="J11" s="16"/>
      <c r="K11" s="17"/>
      <c r="L11" s="17"/>
    </row>
    <row r="12" spans="1:12" ht="52.5">
      <c r="A12" s="16" t="s">
        <v>23</v>
      </c>
      <c r="B12" s="17">
        <v>2</v>
      </c>
      <c r="C12" s="21">
        <v>5367</v>
      </c>
      <c r="D12" s="17">
        <f>C12*$D$5</f>
        <v>456.19500000000005</v>
      </c>
      <c r="E12" s="17">
        <f>C12*$E$5</f>
        <v>429.36</v>
      </c>
      <c r="F12" s="18">
        <f>B12*(SUM(C12:E12))</f>
        <v>12505.109999999999</v>
      </c>
      <c r="G12" s="22" t="s">
        <v>95</v>
      </c>
      <c r="H12" s="16" t="s">
        <v>24</v>
      </c>
      <c r="I12" s="16" t="s">
        <v>85</v>
      </c>
      <c r="J12" s="16">
        <v>3313</v>
      </c>
      <c r="K12" s="16" t="s">
        <v>72</v>
      </c>
      <c r="L12" s="17" t="s">
        <v>17</v>
      </c>
    </row>
    <row r="13" spans="1:12" ht="21">
      <c r="A13" s="16" t="s">
        <v>25</v>
      </c>
      <c r="B13" s="17">
        <v>2</v>
      </c>
      <c r="C13" s="17">
        <v>2499</v>
      </c>
      <c r="D13" s="17">
        <f>C13*$D$5</f>
        <v>212.41500000000002</v>
      </c>
      <c r="E13" s="17">
        <f>C13*$E$5</f>
        <v>199.92000000000002</v>
      </c>
      <c r="F13" s="18">
        <f>B13*(SUM(C13:E13))</f>
        <v>5822.67</v>
      </c>
      <c r="G13" s="16"/>
      <c r="H13" s="16" t="s">
        <v>26</v>
      </c>
      <c r="I13" s="16" t="s">
        <v>85</v>
      </c>
      <c r="J13" s="16">
        <v>3313</v>
      </c>
      <c r="K13" s="16" t="s">
        <v>72</v>
      </c>
      <c r="L13" s="17" t="s">
        <v>17</v>
      </c>
    </row>
    <row r="14" spans="1:12" ht="94.5">
      <c r="A14" s="16" t="s">
        <v>27</v>
      </c>
      <c r="B14" s="17">
        <v>2</v>
      </c>
      <c r="C14" s="17">
        <f>15000+(2*2000)+3000</f>
        <v>22000</v>
      </c>
      <c r="D14" s="17">
        <f>C14*$D$5</f>
        <v>1870.0000000000002</v>
      </c>
      <c r="E14" s="17">
        <f>C14*$E$5</f>
        <v>1760</v>
      </c>
      <c r="F14" s="18">
        <f>B14*(SUM(C14:E14))</f>
        <v>51260</v>
      </c>
      <c r="G14" s="16" t="s">
        <v>28</v>
      </c>
      <c r="H14" s="16" t="s">
        <v>29</v>
      </c>
      <c r="I14" s="16" t="s">
        <v>85</v>
      </c>
      <c r="J14" s="16">
        <v>3313</v>
      </c>
      <c r="K14" s="16" t="s">
        <v>72</v>
      </c>
      <c r="L14" s="17" t="s">
        <v>17</v>
      </c>
    </row>
    <row r="15" spans="1:12" ht="21">
      <c r="A15" s="16" t="s">
        <v>30</v>
      </c>
      <c r="B15" s="17">
        <v>1</v>
      </c>
      <c r="C15" s="17"/>
      <c r="D15" s="17"/>
      <c r="E15" s="17"/>
      <c r="F15" s="18">
        <v>30000</v>
      </c>
      <c r="G15" s="16"/>
      <c r="H15" s="16" t="s">
        <v>31</v>
      </c>
      <c r="I15" s="16" t="s">
        <v>78</v>
      </c>
      <c r="J15" s="16" t="s">
        <v>86</v>
      </c>
      <c r="K15" s="16" t="s">
        <v>72</v>
      </c>
      <c r="L15" s="17" t="s">
        <v>17</v>
      </c>
    </row>
    <row r="16" spans="1:12" ht="10.5">
      <c r="A16" s="49" t="s">
        <v>32</v>
      </c>
      <c r="B16" s="50"/>
      <c r="C16" s="50"/>
      <c r="D16" s="50"/>
      <c r="E16" s="51"/>
      <c r="F16" s="23"/>
      <c r="G16" s="20">
        <f>SUM(F17:F18)</f>
        <v>24686.350000000002</v>
      </c>
      <c r="H16" s="16"/>
      <c r="I16" s="16"/>
      <c r="J16" s="16"/>
      <c r="K16" s="17"/>
      <c r="L16" s="17"/>
    </row>
    <row r="17" spans="1:12" ht="22.5">
      <c r="A17" s="24" t="s">
        <v>33</v>
      </c>
      <c r="B17" s="25">
        <v>2</v>
      </c>
      <c r="C17" s="26">
        <f>10595</f>
        <v>10595</v>
      </c>
      <c r="D17" s="17">
        <f>C17*$D$5</f>
        <v>900.575</v>
      </c>
      <c r="E17" s="17">
        <f>C17*$E$5</f>
        <v>847.6</v>
      </c>
      <c r="F17" s="18">
        <f>B17*(SUM(C17:E17))</f>
        <v>24686.350000000002</v>
      </c>
      <c r="G17" s="16"/>
      <c r="H17" s="16" t="s">
        <v>34</v>
      </c>
      <c r="I17" s="16" t="s">
        <v>78</v>
      </c>
      <c r="J17" s="16"/>
      <c r="K17" s="24" t="s">
        <v>73</v>
      </c>
      <c r="L17" s="17" t="s">
        <v>61</v>
      </c>
    </row>
    <row r="18" spans="1:12" ht="22.5">
      <c r="A18" s="24" t="s">
        <v>35</v>
      </c>
      <c r="B18" s="25">
        <v>0</v>
      </c>
      <c r="C18" s="26">
        <f>10595</f>
        <v>10595</v>
      </c>
      <c r="D18" s="17">
        <f>C18*$D$5</f>
        <v>900.575</v>
      </c>
      <c r="E18" s="17">
        <f>C18*$E$5</f>
        <v>847.6</v>
      </c>
      <c r="F18" s="18">
        <f>B18*(SUM(C18:E18))</f>
        <v>0</v>
      </c>
      <c r="G18" s="16"/>
      <c r="H18" s="16" t="s">
        <v>34</v>
      </c>
      <c r="I18" s="16" t="s">
        <v>78</v>
      </c>
      <c r="J18" s="16"/>
      <c r="K18" s="24" t="s">
        <v>74</v>
      </c>
      <c r="L18" s="17" t="s">
        <v>61</v>
      </c>
    </row>
    <row r="19" spans="1:12" ht="11.25">
      <c r="A19" s="46" t="s">
        <v>36</v>
      </c>
      <c r="B19" s="47"/>
      <c r="C19" s="47"/>
      <c r="D19" s="47"/>
      <c r="E19" s="48"/>
      <c r="F19" s="23"/>
      <c r="G19" s="20">
        <f>SUM(F20:F21)</f>
        <v>31105.5</v>
      </c>
      <c r="H19" s="16"/>
      <c r="I19" s="16"/>
      <c r="J19" s="16"/>
      <c r="K19" s="17"/>
      <c r="L19" s="17"/>
    </row>
    <row r="20" spans="1:12" ht="42.75">
      <c r="A20" s="24" t="s">
        <v>37</v>
      </c>
      <c r="B20" s="25">
        <v>2</v>
      </c>
      <c r="C20" s="25">
        <v>4000</v>
      </c>
      <c r="D20" s="17">
        <f>C20*$D$5</f>
        <v>340</v>
      </c>
      <c r="E20" s="17">
        <f>C20*$E$5</f>
        <v>320</v>
      </c>
      <c r="F20" s="18">
        <f>B20*(SUM(C20:E20))</f>
        <v>9320</v>
      </c>
      <c r="G20" s="16"/>
      <c r="H20" s="16" t="s">
        <v>38</v>
      </c>
      <c r="I20" s="16" t="s">
        <v>87</v>
      </c>
      <c r="J20" s="16">
        <v>2212</v>
      </c>
      <c r="K20" s="24" t="s">
        <v>73</v>
      </c>
      <c r="L20" s="17" t="s">
        <v>61</v>
      </c>
    </row>
    <row r="21" spans="1:12" ht="42.75">
      <c r="A21" s="24" t="s">
        <v>39</v>
      </c>
      <c r="B21" s="25">
        <v>1</v>
      </c>
      <c r="C21" s="25">
        <v>18700</v>
      </c>
      <c r="D21" s="17">
        <f>C21*$D$5</f>
        <v>1589.5000000000002</v>
      </c>
      <c r="E21" s="17">
        <f>C21*$E$5</f>
        <v>1496</v>
      </c>
      <c r="F21" s="18">
        <f>B21*(SUM(C21:E21))</f>
        <v>21785.5</v>
      </c>
      <c r="G21" s="16"/>
      <c r="H21" s="16"/>
      <c r="I21" s="16" t="s">
        <v>87</v>
      </c>
      <c r="J21" s="16">
        <v>2212</v>
      </c>
      <c r="K21" s="24" t="s">
        <v>73</v>
      </c>
      <c r="L21" s="17" t="s">
        <v>61</v>
      </c>
    </row>
    <row r="22" spans="1:12" ht="11.25">
      <c r="A22" s="24"/>
      <c r="B22" s="25"/>
      <c r="C22" s="25"/>
      <c r="D22" s="17"/>
      <c r="E22" s="17"/>
      <c r="F22" s="18"/>
      <c r="G22" s="16"/>
      <c r="H22" s="16"/>
      <c r="I22" s="16"/>
      <c r="J22" s="16"/>
      <c r="K22" s="17"/>
      <c r="L22" s="17"/>
    </row>
    <row r="23" spans="1:12" ht="11.25">
      <c r="A23" s="46" t="s">
        <v>40</v>
      </c>
      <c r="B23" s="47"/>
      <c r="C23" s="47"/>
      <c r="D23" s="47"/>
      <c r="E23" s="48"/>
      <c r="F23" s="23"/>
      <c r="G23" s="20">
        <f>SUM(F24:F25)</f>
        <v>28889.670000000002</v>
      </c>
      <c r="H23" s="16"/>
      <c r="I23" s="16"/>
      <c r="J23" s="16"/>
      <c r="K23" s="17"/>
      <c r="L23" s="17"/>
    </row>
    <row r="24" spans="1:12" ht="22.5">
      <c r="A24" s="27" t="s">
        <v>41</v>
      </c>
      <c r="B24" s="26">
        <v>1</v>
      </c>
      <c r="C24" s="26">
        <v>24798</v>
      </c>
      <c r="D24" s="17">
        <f>C24*$D$5</f>
        <v>2107.83</v>
      </c>
      <c r="E24" s="17">
        <f>C24*$E$5</f>
        <v>1983.8400000000001</v>
      </c>
      <c r="F24" s="18">
        <f>B24*(SUM(C24:E24))</f>
        <v>28889.670000000002</v>
      </c>
      <c r="G24" s="16"/>
      <c r="H24" s="16" t="s">
        <v>42</v>
      </c>
      <c r="I24" s="16" t="s">
        <v>82</v>
      </c>
      <c r="J24" s="16">
        <v>2212</v>
      </c>
      <c r="K24" s="24" t="s">
        <v>73</v>
      </c>
      <c r="L24" s="17" t="s">
        <v>61</v>
      </c>
    </row>
    <row r="25" spans="1:12" ht="11.25">
      <c r="A25" s="27" t="s">
        <v>43</v>
      </c>
      <c r="B25" s="26">
        <v>0</v>
      </c>
      <c r="C25" s="26">
        <v>9118</v>
      </c>
      <c r="D25" s="17">
        <f>C25*$D$5</f>
        <v>775.0300000000001</v>
      </c>
      <c r="E25" s="17">
        <f>C25*$E$5</f>
        <v>729.44</v>
      </c>
      <c r="F25" s="18">
        <f>B25*(SUM(C25:E25))</f>
        <v>0</v>
      </c>
      <c r="G25" s="16"/>
      <c r="H25" s="16" t="s">
        <v>42</v>
      </c>
      <c r="I25" s="16" t="s">
        <v>82</v>
      </c>
      <c r="J25" s="16">
        <v>2212</v>
      </c>
      <c r="K25" s="24" t="s">
        <v>73</v>
      </c>
      <c r="L25" s="17" t="s">
        <v>61</v>
      </c>
    </row>
    <row r="26" spans="1:12" ht="11.25">
      <c r="A26" s="24"/>
      <c r="B26" s="25"/>
      <c r="C26" s="25"/>
      <c r="D26" s="17"/>
      <c r="E26" s="17"/>
      <c r="F26" s="18"/>
      <c r="G26" s="16"/>
      <c r="H26" s="16"/>
      <c r="I26" s="16"/>
      <c r="J26" s="16"/>
      <c r="K26" s="17"/>
      <c r="L26" s="17"/>
    </row>
    <row r="27" spans="1:12" ht="22.5" customHeight="1">
      <c r="A27" s="46" t="s">
        <v>44</v>
      </c>
      <c r="B27" s="47"/>
      <c r="C27" s="47"/>
      <c r="D27" s="47"/>
      <c r="E27" s="48"/>
      <c r="F27" s="23"/>
      <c r="G27" s="20">
        <f>SUM(F28:F31)</f>
        <v>72472.32</v>
      </c>
      <c r="H27" s="16"/>
      <c r="I27" s="16"/>
      <c r="J27" s="16"/>
      <c r="K27" s="17"/>
      <c r="L27" s="17"/>
    </row>
    <row r="28" spans="1:12" ht="21.75">
      <c r="A28" s="27" t="s">
        <v>45</v>
      </c>
      <c r="B28" s="26">
        <v>2</v>
      </c>
      <c r="C28" s="26">
        <v>9600</v>
      </c>
      <c r="D28" s="17">
        <f>C28*$D$5</f>
        <v>816.0000000000001</v>
      </c>
      <c r="E28" s="17">
        <f>C28*$E$5</f>
        <v>768</v>
      </c>
      <c r="F28" s="18">
        <f>B28*(SUM(C28:E28))</f>
        <v>22368</v>
      </c>
      <c r="G28" s="16"/>
      <c r="H28" s="16"/>
      <c r="I28" s="16" t="s">
        <v>92</v>
      </c>
      <c r="J28" s="16">
        <v>2212</v>
      </c>
      <c r="K28" s="24" t="s">
        <v>73</v>
      </c>
      <c r="L28" s="17" t="s">
        <v>61</v>
      </c>
    </row>
    <row r="29" spans="1:12" ht="21.75">
      <c r="A29" s="27" t="s">
        <v>46</v>
      </c>
      <c r="B29" s="26">
        <v>8</v>
      </c>
      <c r="C29" s="26">
        <v>2776</v>
      </c>
      <c r="D29" s="17">
        <f>C29*$D$5</f>
        <v>235.96</v>
      </c>
      <c r="E29" s="17">
        <f>C29*$E$5</f>
        <v>222.08</v>
      </c>
      <c r="F29" s="18">
        <f>B29*(SUM(C29:E29))</f>
        <v>25872.32</v>
      </c>
      <c r="G29" s="16"/>
      <c r="H29" s="16" t="s">
        <v>83</v>
      </c>
      <c r="I29" s="16" t="s">
        <v>82</v>
      </c>
      <c r="J29" s="16">
        <v>2212</v>
      </c>
      <c r="K29" s="24" t="s">
        <v>73</v>
      </c>
      <c r="L29" s="17" t="s">
        <v>61</v>
      </c>
    </row>
    <row r="30" spans="1:12" ht="21.75">
      <c r="A30" s="27" t="s">
        <v>47</v>
      </c>
      <c r="B30" s="26">
        <v>16</v>
      </c>
      <c r="C30" s="26">
        <v>800</v>
      </c>
      <c r="D30" s="17">
        <f>C30*$D$5</f>
        <v>68</v>
      </c>
      <c r="E30" s="17">
        <f>C30*$E$5</f>
        <v>64</v>
      </c>
      <c r="F30" s="18">
        <f>B30*(SUM(C30:E30))</f>
        <v>14912</v>
      </c>
      <c r="G30" s="16"/>
      <c r="H30" s="16"/>
      <c r="I30" s="16" t="s">
        <v>92</v>
      </c>
      <c r="J30" s="16">
        <v>2212</v>
      </c>
      <c r="K30" s="24" t="s">
        <v>73</v>
      </c>
      <c r="L30" s="17" t="s">
        <v>61</v>
      </c>
    </row>
    <row r="31" spans="1:12" ht="21.75">
      <c r="A31" s="27" t="s">
        <v>48</v>
      </c>
      <c r="B31" s="26">
        <v>16</v>
      </c>
      <c r="C31" s="26">
        <v>500</v>
      </c>
      <c r="D31" s="17">
        <f>C31*$D$5</f>
        <v>42.5</v>
      </c>
      <c r="E31" s="17">
        <f>C31*$E$5</f>
        <v>40</v>
      </c>
      <c r="F31" s="18">
        <f>B31*(SUM(C31:E31))</f>
        <v>9320</v>
      </c>
      <c r="G31" s="16"/>
      <c r="H31" s="16"/>
      <c r="I31" s="16" t="s">
        <v>92</v>
      </c>
      <c r="J31" s="16">
        <v>2212</v>
      </c>
      <c r="K31" s="24" t="s">
        <v>73</v>
      </c>
      <c r="L31" s="17" t="s">
        <v>61</v>
      </c>
    </row>
    <row r="32" spans="1:12" ht="11.25">
      <c r="A32" s="27"/>
      <c r="B32" s="26"/>
      <c r="C32" s="26"/>
      <c r="D32" s="17"/>
      <c r="E32" s="17"/>
      <c r="F32" s="18"/>
      <c r="G32" s="16"/>
      <c r="H32" s="16"/>
      <c r="I32" s="16"/>
      <c r="J32" s="16"/>
      <c r="K32" s="17"/>
      <c r="L32" s="17"/>
    </row>
    <row r="33" spans="1:12" ht="11.25">
      <c r="A33" s="54" t="s">
        <v>49</v>
      </c>
      <c r="B33" s="54"/>
      <c r="C33" s="54"/>
      <c r="D33" s="54"/>
      <c r="E33" s="54"/>
      <c r="F33" s="23"/>
      <c r="G33" s="20">
        <f>SUM(F34:F35)</f>
        <v>10679.6482</v>
      </c>
      <c r="H33" s="16"/>
      <c r="I33" s="16"/>
      <c r="J33" s="16"/>
      <c r="K33" s="17"/>
      <c r="L33" s="17"/>
    </row>
    <row r="34" spans="1:12" ht="21.75">
      <c r="A34" s="27" t="s">
        <v>50</v>
      </c>
      <c r="B34" s="26">
        <v>6</v>
      </c>
      <c r="C34" s="26">
        <v>461.18</v>
      </c>
      <c r="D34" s="17">
        <f>C34*$D$5</f>
        <v>39.200300000000006</v>
      </c>
      <c r="E34" s="17">
        <f>C34*$E$5</f>
        <v>36.894400000000005</v>
      </c>
      <c r="F34" s="18">
        <f>B34*(SUM(C34:E34))</f>
        <v>3223.6482000000005</v>
      </c>
      <c r="G34" s="16" t="s">
        <v>51</v>
      </c>
      <c r="H34" s="16" t="s">
        <v>52</v>
      </c>
      <c r="I34" s="16" t="s">
        <v>92</v>
      </c>
      <c r="J34" s="16"/>
      <c r="K34" s="24" t="s">
        <v>73</v>
      </c>
      <c r="L34" s="17" t="s">
        <v>61</v>
      </c>
    </row>
    <row r="35" spans="1:12" ht="32.25">
      <c r="A35" s="27" t="s">
        <v>53</v>
      </c>
      <c r="B35" s="26">
        <v>8</v>
      </c>
      <c r="C35" s="26">
        <v>800</v>
      </c>
      <c r="D35" s="17">
        <f>C35*$D$5</f>
        <v>68</v>
      </c>
      <c r="E35" s="17">
        <f>C35*$E$5</f>
        <v>64</v>
      </c>
      <c r="F35" s="18">
        <f>B35*(SUM(C35:E35))</f>
        <v>7456</v>
      </c>
      <c r="G35" s="16" t="s">
        <v>54</v>
      </c>
      <c r="H35" s="16"/>
      <c r="I35" s="16" t="s">
        <v>89</v>
      </c>
      <c r="J35" s="16"/>
      <c r="K35" s="27" t="s">
        <v>75</v>
      </c>
      <c r="L35" s="17" t="s">
        <v>79</v>
      </c>
    </row>
    <row r="36" spans="1:12" ht="42.75">
      <c r="A36" s="27" t="s">
        <v>80</v>
      </c>
      <c r="B36" s="26">
        <v>4</v>
      </c>
      <c r="C36" s="26">
        <v>1000</v>
      </c>
      <c r="D36" s="17">
        <f>C36*$D$5</f>
        <v>85</v>
      </c>
      <c r="E36" s="17">
        <f>C36*$E$5</f>
        <v>80</v>
      </c>
      <c r="F36" s="18">
        <f>B36*(SUM(C36:E36))</f>
        <v>4660</v>
      </c>
      <c r="G36" s="16"/>
      <c r="H36" s="16"/>
      <c r="I36" s="16" t="s">
        <v>88</v>
      </c>
      <c r="J36" s="16" t="s">
        <v>81</v>
      </c>
      <c r="K36" s="27" t="s">
        <v>75</v>
      </c>
      <c r="L36" s="17" t="s">
        <v>79</v>
      </c>
    </row>
    <row r="37" spans="1:7" ht="11.25">
      <c r="A37" s="52" t="s">
        <v>55</v>
      </c>
      <c r="B37" s="52"/>
      <c r="C37" s="52"/>
      <c r="D37" s="52"/>
      <c r="E37" s="52"/>
      <c r="F37" s="32">
        <f>SUM(F7:F36)</f>
        <v>372970.2682</v>
      </c>
      <c r="G37" s="28"/>
    </row>
    <row r="38" spans="1:7" ht="10.5">
      <c r="A38" s="33" t="s">
        <v>56</v>
      </c>
      <c r="B38" s="30"/>
      <c r="C38" s="30"/>
      <c r="D38" s="30"/>
      <c r="E38" s="30"/>
      <c r="F38" s="31"/>
      <c r="G38" s="28"/>
    </row>
    <row r="39" spans="1:12" ht="31.5">
      <c r="A39" s="16" t="s">
        <v>57</v>
      </c>
      <c r="B39" s="17"/>
      <c r="C39" s="17"/>
      <c r="D39" s="17"/>
      <c r="E39" s="17"/>
      <c r="F39" s="18">
        <v>41785</v>
      </c>
      <c r="G39" s="16"/>
      <c r="H39" s="16" t="s">
        <v>76</v>
      </c>
      <c r="I39" s="16" t="s">
        <v>90</v>
      </c>
      <c r="J39" s="16">
        <v>3313</v>
      </c>
      <c r="K39" s="17"/>
      <c r="L39" s="17" t="s">
        <v>58</v>
      </c>
    </row>
    <row r="40" spans="1:12" ht="21.75">
      <c r="A40" s="26" t="s">
        <v>59</v>
      </c>
      <c r="B40" s="26">
        <v>1</v>
      </c>
      <c r="C40" s="34">
        <f>12923.76+737.8</f>
        <v>13661.56</v>
      </c>
      <c r="D40" s="17"/>
      <c r="E40" s="17"/>
      <c r="F40" s="18">
        <f>B40*(SUM(C40:E40))</f>
        <v>13661.56</v>
      </c>
      <c r="G40" s="16" t="s">
        <v>60</v>
      </c>
      <c r="H40" s="16"/>
      <c r="I40" s="16" t="s">
        <v>91</v>
      </c>
      <c r="J40" s="16">
        <v>2212</v>
      </c>
      <c r="K40" s="17"/>
      <c r="L40" s="17" t="s">
        <v>61</v>
      </c>
    </row>
    <row r="41" spans="1:12" ht="21.75">
      <c r="A41" s="26" t="s">
        <v>62</v>
      </c>
      <c r="B41" s="26">
        <v>2</v>
      </c>
      <c r="C41" s="34">
        <v>13998</v>
      </c>
      <c r="D41" s="17"/>
      <c r="E41" s="17"/>
      <c r="F41" s="18">
        <f>B41*(SUM(C41:E41))</f>
        <v>27996</v>
      </c>
      <c r="G41" s="16" t="s">
        <v>63</v>
      </c>
      <c r="H41" s="16"/>
      <c r="I41" s="16" t="s">
        <v>91</v>
      </c>
      <c r="J41" s="16">
        <v>2212</v>
      </c>
      <c r="K41" s="17"/>
      <c r="L41" s="17" t="s">
        <v>61</v>
      </c>
    </row>
    <row r="42" spans="1:12" ht="21.75">
      <c r="A42" s="26" t="s">
        <v>64</v>
      </c>
      <c r="B42" s="26">
        <v>1</v>
      </c>
      <c r="C42" s="26">
        <v>9118</v>
      </c>
      <c r="D42" s="17"/>
      <c r="E42" s="17"/>
      <c r="F42" s="18">
        <f>B42*(SUM(C42:E42))</f>
        <v>9118</v>
      </c>
      <c r="G42" s="16" t="s">
        <v>63</v>
      </c>
      <c r="H42" s="16"/>
      <c r="I42" s="16" t="s">
        <v>92</v>
      </c>
      <c r="J42" s="16">
        <v>2212</v>
      </c>
      <c r="K42" s="17"/>
      <c r="L42" s="17" t="s">
        <v>61</v>
      </c>
    </row>
    <row r="43" spans="1:12" ht="32.25">
      <c r="A43" s="26" t="s">
        <v>65</v>
      </c>
      <c r="B43" s="26">
        <v>1</v>
      </c>
      <c r="C43" s="26">
        <v>4374.43</v>
      </c>
      <c r="D43" s="17"/>
      <c r="E43" s="17"/>
      <c r="F43" s="18">
        <f>B43*(SUM(C43:E43))</f>
        <v>4374.43</v>
      </c>
      <c r="G43" s="16" t="s">
        <v>66</v>
      </c>
      <c r="H43" s="16" t="s">
        <v>67</v>
      </c>
      <c r="I43" s="16" t="s">
        <v>93</v>
      </c>
      <c r="J43" s="16">
        <v>2212</v>
      </c>
      <c r="K43" s="17"/>
      <c r="L43" s="17" t="s">
        <v>61</v>
      </c>
    </row>
    <row r="44" spans="1:7" ht="21" customHeight="1">
      <c r="A44" s="53" t="s">
        <v>68</v>
      </c>
      <c r="B44" s="53"/>
      <c r="C44" s="53"/>
      <c r="D44" s="53"/>
      <c r="E44" s="53"/>
      <c r="F44" s="32">
        <f>SUM(F39:F43)</f>
        <v>96934.98999999999</v>
      </c>
      <c r="G44" s="28"/>
    </row>
    <row r="45" spans="1:7" ht="10.5">
      <c r="A45" s="28"/>
      <c r="B45" s="30"/>
      <c r="C45" s="30"/>
      <c r="D45" s="30"/>
      <c r="E45" s="30"/>
      <c r="F45" s="31"/>
      <c r="G45" s="28"/>
    </row>
    <row r="46" spans="1:4" ht="10.5">
      <c r="A46" s="28"/>
      <c r="B46" s="30"/>
      <c r="C46" s="30"/>
      <c r="D46" s="30"/>
    </row>
    <row r="47" spans="1:4" ht="10.5">
      <c r="A47" s="28"/>
      <c r="B47" s="30"/>
      <c r="C47" s="30"/>
      <c r="D47" s="30"/>
    </row>
  </sheetData>
  <mergeCells count="12">
    <mergeCell ref="A37:E37"/>
    <mergeCell ref="A44:E44"/>
    <mergeCell ref="A27:E27"/>
    <mergeCell ref="A23:E23"/>
    <mergeCell ref="A33:E33"/>
    <mergeCell ref="A2:E2"/>
    <mergeCell ref="A3:E3"/>
    <mergeCell ref="A4:E4"/>
    <mergeCell ref="A19:E19"/>
    <mergeCell ref="A16:E16"/>
    <mergeCell ref="A6:E6"/>
    <mergeCell ref="A11:E11"/>
  </mergeCells>
  <printOptions/>
  <pageMargins left="0.75" right="0.75" top="1" bottom="1" header="0.5" footer="0.5"/>
  <pageSetup fitToHeight="2" horizontalDpi="300" verticalDpi="300" orientation="landscape" scale="72" r:id="rId1"/>
  <headerFooter alignWithMargins="0">
    <oddHeader>&amp;LE2 Moveable Equipment&amp;RReminder Purchases</oddHeader>
    <oddFooter>&amp;LMay 6, 2008&amp;RPage &amp;P of&amp;N</oddFooter>
  </headerFooter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at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rvitale</dc:creator>
  <cp:keywords/>
  <dc:description/>
  <cp:lastModifiedBy>rvitale</cp:lastModifiedBy>
  <cp:lastPrinted>2008-05-06T23:56:00Z</cp:lastPrinted>
  <dcterms:created xsi:type="dcterms:W3CDTF">2008-05-02T16:31:17Z</dcterms:created>
  <dcterms:modified xsi:type="dcterms:W3CDTF">2008-05-07T03:10:01Z</dcterms:modified>
  <cp:category/>
  <cp:version/>
  <cp:contentType/>
  <cp:contentStatus/>
</cp:coreProperties>
</file>